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200.5\share\文書\データ送受フォルダ\4. 文書送受信フォルダ\15. 上下水道課\庶務班：馬場　あて\（確定版）経営分析比較表\22_亘理町★\22_亘理町★\"/>
    </mc:Choice>
  </mc:AlternateContent>
  <xr:revisionPtr revIDLastSave="0" documentId="8_{A51E6370-D9A4-4E8E-8899-77D2850663CB}" xr6:coauthVersionLast="36" xr6:coauthVersionMax="36" xr10:uidLastSave="{00000000-0000-0000-0000-000000000000}"/>
  <workbookProtection workbookAlgorithmName="SHA-512" workbookHashValue="p1y4Es9h5FvCeilsHC3CjniT8ld5zncyw7obOEuPyh0GlqdVBE+52VW3ObWsUG9wXrQjRUSQSj7zZ+/mHFzLnw==" workbookSaltValue="TFaCgLcDVz5NvVEdWoGHzA==" workbookSpinCount="100000" lockStructure="1"/>
  <bookViews>
    <workbookView xWindow="2037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P10" i="4" s="1"/>
  <c r="O6" i="5"/>
  <c r="N6" i="5"/>
  <c r="B10" i="4" s="1"/>
  <c r="M6" i="5"/>
  <c r="L6" i="5"/>
  <c r="K6" i="5"/>
  <c r="J6" i="5"/>
  <c r="I8" i="4" s="1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K85" i="4"/>
  <c r="J85" i="4"/>
  <c r="H85" i="4"/>
  <c r="F85" i="4"/>
  <c r="E85" i="4"/>
  <c r="BB10" i="4"/>
  <c r="AT10" i="4"/>
  <c r="AL10" i="4"/>
  <c r="I10" i="4"/>
  <c r="BB8" i="4"/>
  <c r="AT8" i="4"/>
  <c r="AL8" i="4"/>
  <c r="AD8" i="4"/>
  <c r="W8" i="4"/>
  <c r="P8" i="4"/>
  <c r="B8" i="4"/>
</calcChain>
</file>

<file path=xl/sharedStrings.xml><?xml version="1.0" encoding="utf-8"?>
<sst xmlns="http://schemas.openxmlformats.org/spreadsheetml/2006/main" count="228" uniqueCount="113">
  <si>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</si>
  <si>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</si>
  <si>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</si>
  <si>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</si>
  <si>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</si>
  <si>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</si>
  <si>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</si>
  <si>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</si>
  <si>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</si>
  <si>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</si>
  <si>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</si>
  <si>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</si>
  <si>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</si>
  <si>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</si>
  <si>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</si>
  <si>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</si>
  <si>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</si>
  <si>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</si>
  <si>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</si>
  <si>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</si>
  <si>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</si>
  <si>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</si>
  <si>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</si>
  <si>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</si>
  <si>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</si>
  <si>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</si>
  <si>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</si>
  <si>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</si>
  <si>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</si>
  <si>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</si>
  <si>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</si>
  <si>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</si>
  <si>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</si>
  <si>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</si>
  <si>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</si>
  <si>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</si>
  <si>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</si>
  <si>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</si>
  <si>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</si>
  <si>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</si>
  <si>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</si>
  <si>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</si>
  <si>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</si>
  <si>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</si>
  <si>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</si>
  <si>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</si>
  <si>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</si>
  <si>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</si>
  <si>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</si>
  <si>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</si>
  <si>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</si>
  <si>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</si>
  <si>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</si>
  <si>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</si>
  <si>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</si>
  <si>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</si>
  <si>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</si>
  <si>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</si>
  <si>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</si>
  <si>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</si>
  <si>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</si>
  <si>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</si>
  <si>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</si>
  <si>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</si>
  <si>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</si>
  <si>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</si>
  <si>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</si>
  <si>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</si>
  <si>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</si>
  <si>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</si>
  <si>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</si>
  <si>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</si>
  <si>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</si>
  <si>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</si>
  <si>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</si>
  <si>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</si>
  <si>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</si>
  <si>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</si>
  <si>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</si>
  <si>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</si>
  <si>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</si>
  <si>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</si>
  <si>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</si>
  <si>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</si>
  <si>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</si>
  <si>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</si>
  <si>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</si>
  <si>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</si>
  <si>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</si>
  <si>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</si>
  <si>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</si>
  <si>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</si>
  <si>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</si>
  <si>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宮城県　亘理町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</si>
  <si>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</si>
  <si>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</si>
  <si>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</si>
  <si>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</si>
  <si>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</si>
  <si>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</si>
  <si>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</si>
  <si>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</si>
  <si>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</si>
  <si>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</si>
  <si>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</si>
  <si>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</si>
  <si>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</si>
  <si>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</si>
  <si>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</si>
  <si>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</si>
  <si>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①、②ともに類似団体と比較して低いため、今後も
この状況を維持できるよう適切な維持管理、更新に
努めたい。
③管路更新率については、積極的に管路の更新を行っているため、類似団体平均を上回っている。今後も経営状況を鑑みながら、計画的に施設の更新を実施したい。</t>
    <rPh sb="76" eb="77">
      <t>オコナ</t>
    </rPh>
    <phoneticPr fontId="4"/>
  </si>
  <si>
    <t>①前年に比べ微減だが、類似団体平均を上回っているため、全体的に経営の健全性や効率性を維持できていると考える。
③流動比率については、前年度より増加し、依然として100％を大きく超えている状況である。令和6年度から大きく施設の更新を実施するため、今後は減少すると考えられるが、適切な借入に努め、減少幅が大きくならないよう注視していく。
④企業債残高対給水収益比率については、積極的に
管路や施設の更新を実施している結果であり、全体
的な経営状況を鑑みるにマイナスと捉える必要はな
いと考える。
⑤料金回収率は前年に比べ微減だが類似団体平均を上回っており、目安となる100％を超えているため健全である。
⑥給水原価は修繕費と減価償却費の上昇により、前年度よりも上昇した。今後は定期的な点検や予防保全をさらに強化し、突発的な大規模修繕を抑制していきたい。
⑦施設利用率は類似団体より有効に活用されていると考える。
⑧有収率については想定どおり回復した。数値は依然として高い水準であるため、適切な維持管理に今後も努めていきたい。</t>
    <rPh sb="1" eb="3">
      <t>ゼンネン</t>
    </rPh>
    <rPh sb="4" eb="5">
      <t>クラ</t>
    </rPh>
    <rPh sb="6" eb="8">
      <t>ビゲン</t>
    </rPh>
    <rPh sb="18" eb="20">
      <t>ウワマワ</t>
    </rPh>
    <rPh sb="71" eb="73">
      <t>ゾウカ</t>
    </rPh>
    <rPh sb="75" eb="77">
      <t>イゼン</t>
    </rPh>
    <rPh sb="85" eb="86">
      <t>オオ</t>
    </rPh>
    <rPh sb="88" eb="89">
      <t>コ</t>
    </rPh>
    <rPh sb="93" eb="95">
      <t>ジョウキョウ</t>
    </rPh>
    <rPh sb="99" eb="101">
      <t>レイワ</t>
    </rPh>
    <rPh sb="102" eb="104">
      <t>ネンド</t>
    </rPh>
    <rPh sb="106" eb="107">
      <t>オオ</t>
    </rPh>
    <rPh sb="109" eb="111">
      <t>シセツ</t>
    </rPh>
    <rPh sb="112" eb="114">
      <t>コウシン</t>
    </rPh>
    <rPh sb="115" eb="117">
      <t>ジッシ</t>
    </rPh>
    <rPh sb="122" eb="124">
      <t>コンゴ</t>
    </rPh>
    <rPh sb="125" eb="127">
      <t>ゲンショウ</t>
    </rPh>
    <rPh sb="130" eb="131">
      <t>カンガ</t>
    </rPh>
    <rPh sb="137" eb="139">
      <t>テキセツ</t>
    </rPh>
    <rPh sb="140" eb="142">
      <t>カリイレ</t>
    </rPh>
    <rPh sb="143" eb="144">
      <t>ツト</t>
    </rPh>
    <rPh sb="159" eb="161">
      <t>チュウシ</t>
    </rPh>
    <rPh sb="247" eb="252">
      <t>リョウキンカイシュウリツ</t>
    </rPh>
    <rPh sb="276" eb="278">
      <t>メヤス</t>
    </rPh>
    <rPh sb="286" eb="287">
      <t>コ</t>
    </rPh>
    <rPh sb="293" eb="295">
      <t>ケンゼン</t>
    </rPh>
    <rPh sb="306" eb="309">
      <t>シュウゼンヒ</t>
    </rPh>
    <rPh sb="310" eb="315">
      <t>ゲンカショウキャクヒ</t>
    </rPh>
    <rPh sb="316" eb="318">
      <t>ジョウショウ</t>
    </rPh>
    <rPh sb="322" eb="325">
      <t>ゼンネンド</t>
    </rPh>
    <rPh sb="328" eb="330">
      <t>ジョウショウ</t>
    </rPh>
    <rPh sb="376" eb="381">
      <t>シセツリヨウリツ</t>
    </rPh>
    <rPh sb="382" eb="386">
      <t>ルイジダンタイ</t>
    </rPh>
    <rPh sb="388" eb="390">
      <t>ユウコウ</t>
    </rPh>
    <rPh sb="391" eb="393">
      <t>カツヨウ</t>
    </rPh>
    <rPh sb="399" eb="400">
      <t>カンガ</t>
    </rPh>
    <rPh sb="413" eb="415">
      <t>ソウテイ</t>
    </rPh>
    <rPh sb="418" eb="420">
      <t>カイフク</t>
    </rPh>
    <rPh sb="422" eb="423">
      <t>カンガ</t>
    </rPh>
    <rPh sb="428" eb="430">
      <t>スウチ</t>
    </rPh>
    <rPh sb="457" eb="458">
      <t>ツト</t>
    </rPh>
    <phoneticPr fontId="4"/>
  </si>
  <si>
    <t>本町水道事業は全体的に健全な状況であるといえ
る。しかし、今後は人口減少による給水収益の伸びは期待できず、また、ライフラインであることから事業を止めることもできない。
そのため、より適切な経費の支出に努めつつ、有収率の維持や災害に強い水道施設構築のため、経営状態を考慮して計画的な施設の更新を実施していきたい。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</si>
</sst>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0.56000000000000005</c:v>
                </c:pt>
                <c:pt idx="1">
                  <c:v>0.56999999999999995</c:v>
                </c:pt>
                <c:pt idx="2">
                  <c:v>0.55000000000000004</c:v>
                </c:pt>
                <c:pt idx="3">
                  <c:v>0.53</c:v>
                </c:pt>
                <c:pt idx="4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B-4336-BAB3-02D8AC1B7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0.52</c:v>
                </c:pt>
                <c:pt idx="2">
                  <c:v>0.48</c:v>
                </c:pt>
                <c:pt idx="3">
                  <c:v>0.48</c:v>
                </c:pt>
                <c:pt idx="4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B-4336-BAB3-02D8AC1B7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65.400000000000006</c:v>
                </c:pt>
                <c:pt idx="1">
                  <c:v>64.09</c:v>
                </c:pt>
                <c:pt idx="2">
                  <c:v>63.73</c:v>
                </c:pt>
                <c:pt idx="3">
                  <c:v>64.39</c:v>
                </c:pt>
                <c:pt idx="4">
                  <c:v>64.900000000000006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E-4A42-8D3F-25FC8DA64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60.12</c:v>
                </c:pt>
                <c:pt idx="1">
                  <c:v>60.34</c:v>
                </c:pt>
                <c:pt idx="2">
                  <c:v>59.54</c:v>
                </c:pt>
                <c:pt idx="3">
                  <c:v>59.26</c:v>
                </c:pt>
                <c:pt idx="4">
                  <c:v>60.44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E-4A42-8D3F-25FC8DA64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91.05</c:v>
                </c:pt>
                <c:pt idx="1">
                  <c:v>92.3</c:v>
                </c:pt>
                <c:pt idx="2">
                  <c:v>91.41</c:v>
                </c:pt>
                <c:pt idx="3">
                  <c:v>89.9</c:v>
                </c:pt>
                <c:pt idx="4">
                  <c:v>90.92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6C-4310-B2EE-DF8ADF4DE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84.24</c:v>
                </c:pt>
                <c:pt idx="1">
                  <c:v>84.19</c:v>
                </c:pt>
                <c:pt idx="2">
                  <c:v>83.93</c:v>
                </c:pt>
                <c:pt idx="3">
                  <c:v>83.84</c:v>
                </c:pt>
                <c:pt idx="4">
                  <c:v>83.39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C-4310-B2EE-DF8ADF4DE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123.53</c:v>
                </c:pt>
                <c:pt idx="1">
                  <c:v>123.59</c:v>
                </c:pt>
                <c:pt idx="2">
                  <c:v>123.38</c:v>
                </c:pt>
                <c:pt idx="3">
                  <c:v>118.38</c:v>
                </c:pt>
                <c:pt idx="4">
                  <c:v>118.11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7-45C0-9640-F92EB2138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108.83</c:v>
                </c:pt>
                <c:pt idx="1">
                  <c:v>109.23</c:v>
                </c:pt>
                <c:pt idx="2">
                  <c:v>108.04</c:v>
                </c:pt>
                <c:pt idx="3">
                  <c:v>107.49</c:v>
                </c:pt>
                <c:pt idx="4">
                  <c:v>107.15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7-45C0-9640-F92EB2138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46.86</c:v>
                </c:pt>
                <c:pt idx="1">
                  <c:v>47.72</c:v>
                </c:pt>
                <c:pt idx="2">
                  <c:v>47.51</c:v>
                </c:pt>
                <c:pt idx="3">
                  <c:v>47.72</c:v>
                </c:pt>
                <c:pt idx="4">
                  <c:v>48.7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B-426F-BC00-354B26D6F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48.83</c:v>
                </c:pt>
                <c:pt idx="1">
                  <c:v>49.96</c:v>
                </c:pt>
                <c:pt idx="2">
                  <c:v>50.82</c:v>
                </c:pt>
                <c:pt idx="3">
                  <c:v>51.82</c:v>
                </c:pt>
                <c:pt idx="4">
                  <c:v>52.53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B-426F-BC00-354B26D6F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17.03</c:v>
                </c:pt>
                <c:pt idx="1">
                  <c:v>18.100000000000001</c:v>
                </c:pt>
                <c:pt idx="2">
                  <c:v>17.79</c:v>
                </c:pt>
                <c:pt idx="3">
                  <c:v>18.440000000000001</c:v>
                </c:pt>
                <c:pt idx="4">
                  <c:v>19.88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2-4987-A13C-5419AC14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18.18</c:v>
                </c:pt>
                <c:pt idx="1">
                  <c:v>19.32</c:v>
                </c:pt>
                <c:pt idx="2">
                  <c:v>21.16</c:v>
                </c:pt>
                <c:pt idx="3">
                  <c:v>22.72</c:v>
                </c:pt>
                <c:pt idx="4">
                  <c:v>24.16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2-4987-A13C-5419AC14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3-4DDE-A18F-D435B7ADA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4.34</c:v>
                </c:pt>
                <c:pt idx="1">
                  <c:v>4.6900000000000004</c:v>
                </c:pt>
                <c:pt idx="2">
                  <c:v>4.72</c:v>
                </c:pt>
                <c:pt idx="3">
                  <c:v>5.76</c:v>
                </c:pt>
                <c:pt idx="4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3-4DDE-A18F-D435B7ADA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313.27999999999997</c:v>
                </c:pt>
                <c:pt idx="1">
                  <c:v>382.51</c:v>
                </c:pt>
                <c:pt idx="2">
                  <c:v>349.78</c:v>
                </c:pt>
                <c:pt idx="3">
                  <c:v>303.7</c:v>
                </c:pt>
                <c:pt idx="4">
                  <c:v>379.31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3-435C-B608-0119AA11C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327.77</c:v>
                </c:pt>
                <c:pt idx="1">
                  <c:v>338.02</c:v>
                </c:pt>
                <c:pt idx="2">
                  <c:v>345.94</c:v>
                </c:pt>
                <c:pt idx="3">
                  <c:v>329.7</c:v>
                </c:pt>
                <c:pt idx="4">
                  <c:v>319.99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3-435C-B608-0119AA11C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288.72000000000003</c:v>
                </c:pt>
                <c:pt idx="1">
                  <c:v>289.12</c:v>
                </c:pt>
                <c:pt idx="2">
                  <c:v>294.32</c:v>
                </c:pt>
                <c:pt idx="3">
                  <c:v>299.52</c:v>
                </c:pt>
                <c:pt idx="4">
                  <c:v>297.08999999999997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C-49F8-9DD4-007F8B4D6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397.1</c:v>
                </c:pt>
                <c:pt idx="1">
                  <c:v>379.91</c:v>
                </c:pt>
                <c:pt idx="2">
                  <c:v>386.61</c:v>
                </c:pt>
                <c:pt idx="3">
                  <c:v>381.56</c:v>
                </c:pt>
                <c:pt idx="4">
                  <c:v>365.55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C-49F8-9DD4-007F8B4D6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120.97</c:v>
                </c:pt>
                <c:pt idx="1">
                  <c:v>121.25</c:v>
                </c:pt>
                <c:pt idx="2">
                  <c:v>119.94</c:v>
                </c:pt>
                <c:pt idx="3">
                  <c:v>114.63</c:v>
                </c:pt>
                <c:pt idx="4">
                  <c:v>113.83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2-47F7-9B79-75E1D470D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95.79</c:v>
                </c:pt>
                <c:pt idx="1">
                  <c:v>98.3</c:v>
                </c:pt>
                <c:pt idx="2">
                  <c:v>93.82</c:v>
                </c:pt>
                <c:pt idx="3">
                  <c:v>95.04</c:v>
                </c:pt>
                <c:pt idx="4">
                  <c:v>95.42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2-47F7-9B79-75E1D470D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190.79</c:v>
                </c:pt>
                <c:pt idx="1">
                  <c:v>190.6</c:v>
                </c:pt>
                <c:pt idx="2">
                  <c:v>193.39</c:v>
                </c:pt>
                <c:pt idx="3">
                  <c:v>203.26</c:v>
                </c:pt>
                <c:pt idx="4">
                  <c:v>205.54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C-415A-9628-589B002C0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171.13</c:v>
                </c:pt>
                <c:pt idx="1">
                  <c:v>173.7</c:v>
                </c:pt>
                <c:pt idx="2">
                  <c:v>178.94</c:v>
                </c:pt>
                <c:pt idx="3">
                  <c:v>180.19</c:v>
                </c:pt>
                <c:pt idx="4">
                  <c:v>184.25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C-415A-9628-589B002C0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5" zoomScaleNormal="85" workbookViewId="0">
      <selection activeCell="CC51" sqref="CC51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宮城県　亘理町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A5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32825</v>
      </c>
      <c r="AM8" s="44"/>
      <c r="AN8" s="44"/>
      <c r="AO8" s="44"/>
      <c r="AP8" s="44"/>
      <c r="AQ8" s="44"/>
      <c r="AR8" s="44"/>
      <c r="AS8" s="44"/>
      <c r="AT8" s="45">
        <f>データ!$S$6</f>
        <v>73.599999999999994</v>
      </c>
      <c r="AU8" s="46"/>
      <c r="AV8" s="46"/>
      <c r="AW8" s="46"/>
      <c r="AX8" s="46"/>
      <c r="AY8" s="46"/>
      <c r="AZ8" s="46"/>
      <c r="BA8" s="46"/>
      <c r="BB8" s="47">
        <f>データ!$T$6</f>
        <v>445.99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64.84</v>
      </c>
      <c r="J10" s="46"/>
      <c r="K10" s="46"/>
      <c r="L10" s="46"/>
      <c r="M10" s="46"/>
      <c r="N10" s="46"/>
      <c r="O10" s="80"/>
      <c r="P10" s="47">
        <f>データ!$P$6</f>
        <v>99.19</v>
      </c>
      <c r="Q10" s="47"/>
      <c r="R10" s="47"/>
      <c r="S10" s="47"/>
      <c r="T10" s="47"/>
      <c r="U10" s="47"/>
      <c r="V10" s="47"/>
      <c r="W10" s="44">
        <f>データ!$Q$6</f>
        <v>4455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32382</v>
      </c>
      <c r="AM10" s="44"/>
      <c r="AN10" s="44"/>
      <c r="AO10" s="44"/>
      <c r="AP10" s="44"/>
      <c r="AQ10" s="44"/>
      <c r="AR10" s="44"/>
      <c r="AS10" s="44"/>
      <c r="AT10" s="45">
        <f>データ!$V$6</f>
        <v>73.209999999999994</v>
      </c>
      <c r="AU10" s="46"/>
      <c r="AV10" s="46"/>
      <c r="AW10" s="46"/>
      <c r="AX10" s="46"/>
      <c r="AY10" s="46"/>
      <c r="AZ10" s="46"/>
      <c r="BA10" s="46"/>
      <c r="BB10" s="47">
        <f>データ!$W$6</f>
        <v>442.32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15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15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111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81" t="s">
        <v>110</v>
      </c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3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81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3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81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3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81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3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81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3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81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3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81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3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81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3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3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81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3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81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3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81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3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81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3"/>
    </row>
    <row r="60" spans="1:78" ht="13.5" customHeight="1" x14ac:dyDescent="0.15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81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3"/>
    </row>
    <row r="61" spans="1:78" ht="13.5" customHeight="1" x14ac:dyDescent="0.15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81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3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81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3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81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112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XPB6qGgs3hxbjn/l2u77DT9+3SWK31Hb72Oo60sdGL0U8L/4+x4swYdBEFnciycPE8XKC6OYCIpxp2xRaTke7A==" saltValue="rLAOjvycTD+UG4txmG/ty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5" t="s">
        <v>50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  <c r="X3" s="91" t="s">
        <v>51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52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8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84" t="s">
        <v>54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55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56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57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58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59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60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61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62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63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64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43613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宮城県　亘理町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A5</v>
      </c>
      <c r="M6" s="20" t="str">
        <f t="shared" si="3"/>
        <v>非設置</v>
      </c>
      <c r="N6" s="21" t="str">
        <f t="shared" si="3"/>
        <v>-</v>
      </c>
      <c r="O6" s="21">
        <f t="shared" si="3"/>
        <v>64.84</v>
      </c>
      <c r="P6" s="21">
        <f t="shared" si="3"/>
        <v>99.19</v>
      </c>
      <c r="Q6" s="21">
        <f t="shared" si="3"/>
        <v>4455</v>
      </c>
      <c r="R6" s="21">
        <f t="shared" si="3"/>
        <v>32825</v>
      </c>
      <c r="S6" s="21">
        <f t="shared" si="3"/>
        <v>73.599999999999994</v>
      </c>
      <c r="T6" s="21">
        <f t="shared" si="3"/>
        <v>445.99</v>
      </c>
      <c r="U6" s="21">
        <f t="shared" si="3"/>
        <v>32382</v>
      </c>
      <c r="V6" s="21">
        <f t="shared" si="3"/>
        <v>73.209999999999994</v>
      </c>
      <c r="W6" s="21">
        <f t="shared" si="3"/>
        <v>442.32</v>
      </c>
      <c r="X6" s="22">
        <f>IF(X7="",NA(),X7)</f>
        <v>123.53</v>
      </c>
      <c r="Y6" s="22">
        <f t="shared" ref="Y6:AG6" si="4">IF(Y7="",NA(),Y7)</f>
        <v>123.59</v>
      </c>
      <c r="Z6" s="22">
        <f t="shared" si="4"/>
        <v>123.38</v>
      </c>
      <c r="AA6" s="22">
        <f t="shared" si="4"/>
        <v>118.38</v>
      </c>
      <c r="AB6" s="22">
        <f t="shared" si="4"/>
        <v>118.11</v>
      </c>
      <c r="AC6" s="22">
        <f t="shared" si="4"/>
        <v>108.83</v>
      </c>
      <c r="AD6" s="22">
        <f t="shared" si="4"/>
        <v>109.23</v>
      </c>
      <c r="AE6" s="22">
        <f t="shared" si="4"/>
        <v>108.04</v>
      </c>
      <c r="AF6" s="22">
        <f t="shared" si="4"/>
        <v>107.49</v>
      </c>
      <c r="AG6" s="22">
        <f t="shared" si="4"/>
        <v>107.15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4.34</v>
      </c>
      <c r="AO6" s="22">
        <f t="shared" si="5"/>
        <v>4.6900000000000004</v>
      </c>
      <c r="AP6" s="22">
        <f t="shared" si="5"/>
        <v>4.72</v>
      </c>
      <c r="AQ6" s="22">
        <f t="shared" si="5"/>
        <v>5.76</v>
      </c>
      <c r="AR6" s="22">
        <f t="shared" si="5"/>
        <v>4.74</v>
      </c>
      <c r="AS6" s="21" t="str">
        <f>IF(AS7="","",IF(AS7="-","【-】","【"&amp;SUBSTITUTE(TEXT(AS7,"#,##0.00"),"-","△")&amp;"】"))</f>
        <v>【1.61】</v>
      </c>
      <c r="AT6" s="22">
        <f>IF(AT7="",NA(),AT7)</f>
        <v>313.27999999999997</v>
      </c>
      <c r="AU6" s="22">
        <f t="shared" ref="AU6:BC6" si="6">IF(AU7="",NA(),AU7)</f>
        <v>382.51</v>
      </c>
      <c r="AV6" s="22">
        <f t="shared" si="6"/>
        <v>349.78</v>
      </c>
      <c r="AW6" s="22">
        <f t="shared" si="6"/>
        <v>303.7</v>
      </c>
      <c r="AX6" s="22">
        <f t="shared" si="6"/>
        <v>379.31</v>
      </c>
      <c r="AY6" s="22">
        <f t="shared" si="6"/>
        <v>327.77</v>
      </c>
      <c r="AZ6" s="22">
        <f t="shared" si="6"/>
        <v>338.02</v>
      </c>
      <c r="BA6" s="22">
        <f t="shared" si="6"/>
        <v>345.94</v>
      </c>
      <c r="BB6" s="22">
        <f t="shared" si="6"/>
        <v>329.7</v>
      </c>
      <c r="BC6" s="22">
        <f t="shared" si="6"/>
        <v>319.99</v>
      </c>
      <c r="BD6" s="21" t="str">
        <f>IF(BD7="","",IF(BD7="-","【-】","【"&amp;SUBSTITUTE(TEXT(BD7,"#,##0.00"),"-","△")&amp;"】"))</f>
        <v>【239.69】</v>
      </c>
      <c r="BE6" s="22">
        <f>IF(BE7="",NA(),BE7)</f>
        <v>288.72000000000003</v>
      </c>
      <c r="BF6" s="22">
        <f t="shared" ref="BF6:BN6" si="7">IF(BF7="",NA(),BF7)</f>
        <v>289.12</v>
      </c>
      <c r="BG6" s="22">
        <f t="shared" si="7"/>
        <v>294.32</v>
      </c>
      <c r="BH6" s="22">
        <f t="shared" si="7"/>
        <v>299.52</v>
      </c>
      <c r="BI6" s="22">
        <f t="shared" si="7"/>
        <v>297.08999999999997</v>
      </c>
      <c r="BJ6" s="22">
        <f t="shared" si="7"/>
        <v>397.1</v>
      </c>
      <c r="BK6" s="22">
        <f t="shared" si="7"/>
        <v>379.91</v>
      </c>
      <c r="BL6" s="22">
        <f t="shared" si="7"/>
        <v>386.61</v>
      </c>
      <c r="BM6" s="22">
        <f t="shared" si="7"/>
        <v>381.56</v>
      </c>
      <c r="BN6" s="22">
        <f t="shared" si="7"/>
        <v>365.55</v>
      </c>
      <c r="BO6" s="21" t="str">
        <f>IF(BO7="","",IF(BO7="-","【-】","【"&amp;SUBSTITUTE(TEXT(BO7,"#,##0.00"),"-","△")&amp;"】"))</f>
        <v>【264.86】</v>
      </c>
      <c r="BP6" s="22">
        <f>IF(BP7="",NA(),BP7)</f>
        <v>120.97</v>
      </c>
      <c r="BQ6" s="22">
        <f t="shared" ref="BQ6:BY6" si="8">IF(BQ7="",NA(),BQ7)</f>
        <v>121.25</v>
      </c>
      <c r="BR6" s="22">
        <f t="shared" si="8"/>
        <v>119.94</v>
      </c>
      <c r="BS6" s="22">
        <f t="shared" si="8"/>
        <v>114.63</v>
      </c>
      <c r="BT6" s="22">
        <f t="shared" si="8"/>
        <v>113.83</v>
      </c>
      <c r="BU6" s="22">
        <f t="shared" si="8"/>
        <v>95.79</v>
      </c>
      <c r="BV6" s="22">
        <f t="shared" si="8"/>
        <v>98.3</v>
      </c>
      <c r="BW6" s="22">
        <f t="shared" si="8"/>
        <v>93.82</v>
      </c>
      <c r="BX6" s="22">
        <f t="shared" si="8"/>
        <v>95.04</v>
      </c>
      <c r="BY6" s="22">
        <f t="shared" si="8"/>
        <v>95.42</v>
      </c>
      <c r="BZ6" s="21" t="str">
        <f>IF(BZ7="","",IF(BZ7="-","【-】","【"&amp;SUBSTITUTE(TEXT(BZ7,"#,##0.00"),"-","△")&amp;"】"))</f>
        <v>【97.59】</v>
      </c>
      <c r="CA6" s="22">
        <f>IF(CA7="",NA(),CA7)</f>
        <v>190.79</v>
      </c>
      <c r="CB6" s="22">
        <f t="shared" ref="CB6:CJ6" si="9">IF(CB7="",NA(),CB7)</f>
        <v>190.6</v>
      </c>
      <c r="CC6" s="22">
        <f t="shared" si="9"/>
        <v>193.39</v>
      </c>
      <c r="CD6" s="22">
        <f t="shared" si="9"/>
        <v>203.26</v>
      </c>
      <c r="CE6" s="22">
        <f t="shared" si="9"/>
        <v>205.54</v>
      </c>
      <c r="CF6" s="22">
        <f t="shared" si="9"/>
        <v>171.13</v>
      </c>
      <c r="CG6" s="22">
        <f t="shared" si="9"/>
        <v>173.7</v>
      </c>
      <c r="CH6" s="22">
        <f t="shared" si="9"/>
        <v>178.94</v>
      </c>
      <c r="CI6" s="22">
        <f t="shared" si="9"/>
        <v>180.19</v>
      </c>
      <c r="CJ6" s="22">
        <f t="shared" si="9"/>
        <v>184.25</v>
      </c>
      <c r="CK6" s="21" t="str">
        <f>IF(CK7="","",IF(CK7="-","【-】","【"&amp;SUBSTITUTE(TEXT(CK7,"#,##0.00"),"-","△")&amp;"】"))</f>
        <v>【181.66】</v>
      </c>
      <c r="CL6" s="22">
        <f>IF(CL7="",NA(),CL7)</f>
        <v>65.400000000000006</v>
      </c>
      <c r="CM6" s="22">
        <f t="shared" ref="CM6:CU6" si="10">IF(CM7="",NA(),CM7)</f>
        <v>64.09</v>
      </c>
      <c r="CN6" s="22">
        <f t="shared" si="10"/>
        <v>63.73</v>
      </c>
      <c r="CO6" s="22">
        <f t="shared" si="10"/>
        <v>64.39</v>
      </c>
      <c r="CP6" s="22">
        <f t="shared" si="10"/>
        <v>64.900000000000006</v>
      </c>
      <c r="CQ6" s="22">
        <f t="shared" si="10"/>
        <v>60.12</v>
      </c>
      <c r="CR6" s="22">
        <f t="shared" si="10"/>
        <v>60.34</v>
      </c>
      <c r="CS6" s="22">
        <f t="shared" si="10"/>
        <v>59.54</v>
      </c>
      <c r="CT6" s="22">
        <f t="shared" si="10"/>
        <v>59.26</v>
      </c>
      <c r="CU6" s="22">
        <f t="shared" si="10"/>
        <v>60.44</v>
      </c>
      <c r="CV6" s="21" t="str">
        <f>IF(CV7="","",IF(CV7="-","【-】","【"&amp;SUBSTITUTE(TEXT(CV7,"#,##0.00"),"-","△")&amp;"】"))</f>
        <v>【60.21】</v>
      </c>
      <c r="CW6" s="22">
        <f>IF(CW7="",NA(),CW7)</f>
        <v>91.05</v>
      </c>
      <c r="CX6" s="22">
        <f t="shared" ref="CX6:DF6" si="11">IF(CX7="",NA(),CX7)</f>
        <v>92.3</v>
      </c>
      <c r="CY6" s="22">
        <f t="shared" si="11"/>
        <v>91.41</v>
      </c>
      <c r="CZ6" s="22">
        <f t="shared" si="11"/>
        <v>89.9</v>
      </c>
      <c r="DA6" s="22">
        <f t="shared" si="11"/>
        <v>90.92</v>
      </c>
      <c r="DB6" s="22">
        <f t="shared" si="11"/>
        <v>84.24</v>
      </c>
      <c r="DC6" s="22">
        <f t="shared" si="11"/>
        <v>84.19</v>
      </c>
      <c r="DD6" s="22">
        <f t="shared" si="11"/>
        <v>83.93</v>
      </c>
      <c r="DE6" s="22">
        <f t="shared" si="11"/>
        <v>83.84</v>
      </c>
      <c r="DF6" s="22">
        <f t="shared" si="11"/>
        <v>83.39</v>
      </c>
      <c r="DG6" s="21" t="str">
        <f>IF(DG7="","",IF(DG7="-","【-】","【"&amp;SUBSTITUTE(TEXT(DG7,"#,##0.00"),"-","△")&amp;"】"))</f>
        <v>【89.21】</v>
      </c>
      <c r="DH6" s="22">
        <f>IF(DH7="",NA(),DH7)</f>
        <v>46.86</v>
      </c>
      <c r="DI6" s="22">
        <f t="shared" ref="DI6:DQ6" si="12">IF(DI7="",NA(),DI7)</f>
        <v>47.72</v>
      </c>
      <c r="DJ6" s="22">
        <f t="shared" si="12"/>
        <v>47.51</v>
      </c>
      <c r="DK6" s="22">
        <f t="shared" si="12"/>
        <v>47.72</v>
      </c>
      <c r="DL6" s="22">
        <f t="shared" si="12"/>
        <v>48.7</v>
      </c>
      <c r="DM6" s="22">
        <f t="shared" si="12"/>
        <v>48.83</v>
      </c>
      <c r="DN6" s="22">
        <f t="shared" si="12"/>
        <v>49.96</v>
      </c>
      <c r="DO6" s="22">
        <f t="shared" si="12"/>
        <v>50.82</v>
      </c>
      <c r="DP6" s="22">
        <f t="shared" si="12"/>
        <v>51.82</v>
      </c>
      <c r="DQ6" s="22">
        <f t="shared" si="12"/>
        <v>52.53</v>
      </c>
      <c r="DR6" s="21" t="str">
        <f>IF(DR7="","",IF(DR7="-","【-】","【"&amp;SUBSTITUTE(TEXT(DR7,"#,##0.00"),"-","△")&amp;"】"))</f>
        <v>【52.41】</v>
      </c>
      <c r="DS6" s="22">
        <f>IF(DS7="",NA(),DS7)</f>
        <v>17.03</v>
      </c>
      <c r="DT6" s="22">
        <f t="shared" ref="DT6:EB6" si="13">IF(DT7="",NA(),DT7)</f>
        <v>18.100000000000001</v>
      </c>
      <c r="DU6" s="22">
        <f t="shared" si="13"/>
        <v>17.79</v>
      </c>
      <c r="DV6" s="22">
        <f t="shared" si="13"/>
        <v>18.440000000000001</v>
      </c>
      <c r="DW6" s="22">
        <f t="shared" si="13"/>
        <v>19.88</v>
      </c>
      <c r="DX6" s="22">
        <f t="shared" si="13"/>
        <v>18.18</v>
      </c>
      <c r="DY6" s="22">
        <f t="shared" si="13"/>
        <v>19.32</v>
      </c>
      <c r="DZ6" s="22">
        <f t="shared" si="13"/>
        <v>21.16</v>
      </c>
      <c r="EA6" s="22">
        <f t="shared" si="13"/>
        <v>22.72</v>
      </c>
      <c r="EB6" s="22">
        <f t="shared" si="13"/>
        <v>24.16</v>
      </c>
      <c r="EC6" s="21" t="str">
        <f>IF(EC7="","",IF(EC7="-","【-】","【"&amp;SUBSTITUTE(TEXT(EC7,"#,##0.00"),"-","△")&amp;"】"))</f>
        <v>【26.78】</v>
      </c>
      <c r="ED6" s="22">
        <f>IF(ED7="",NA(),ED7)</f>
        <v>0.56000000000000005</v>
      </c>
      <c r="EE6" s="22">
        <f t="shared" ref="EE6:EM6" si="14">IF(EE7="",NA(),EE7)</f>
        <v>0.56999999999999995</v>
      </c>
      <c r="EF6" s="22">
        <f t="shared" si="14"/>
        <v>0.55000000000000004</v>
      </c>
      <c r="EG6" s="22">
        <f t="shared" si="14"/>
        <v>0.53</v>
      </c>
      <c r="EH6" s="22">
        <f t="shared" si="14"/>
        <v>0.64</v>
      </c>
      <c r="EI6" s="22">
        <f t="shared" si="14"/>
        <v>0.56999999999999995</v>
      </c>
      <c r="EJ6" s="22">
        <f t="shared" si="14"/>
        <v>0.52</v>
      </c>
      <c r="EK6" s="22">
        <f t="shared" si="14"/>
        <v>0.48</v>
      </c>
      <c r="EL6" s="22">
        <f t="shared" si="14"/>
        <v>0.48</v>
      </c>
      <c r="EM6" s="22">
        <f t="shared" si="14"/>
        <v>0.46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15">
      <c r="A7" s="15"/>
      <c r="B7" s="24">
        <v>2024</v>
      </c>
      <c r="C7" s="24">
        <v>43613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64.84</v>
      </c>
      <c r="P7" s="25">
        <v>99.19</v>
      </c>
      <c r="Q7" s="25">
        <v>4455</v>
      </c>
      <c r="R7" s="25">
        <v>32825</v>
      </c>
      <c r="S7" s="25">
        <v>73.599999999999994</v>
      </c>
      <c r="T7" s="25">
        <v>445.99</v>
      </c>
      <c r="U7" s="25">
        <v>32382</v>
      </c>
      <c r="V7" s="25">
        <v>73.209999999999994</v>
      </c>
      <c r="W7" s="25">
        <v>442.32</v>
      </c>
      <c r="X7" s="25">
        <v>123.53</v>
      </c>
      <c r="Y7" s="25">
        <v>123.59</v>
      </c>
      <c r="Z7" s="25">
        <v>123.38</v>
      </c>
      <c r="AA7" s="25">
        <v>118.38</v>
      </c>
      <c r="AB7" s="25">
        <v>118.11</v>
      </c>
      <c r="AC7" s="25">
        <v>108.83</v>
      </c>
      <c r="AD7" s="25">
        <v>109.23</v>
      </c>
      <c r="AE7" s="25">
        <v>108.04</v>
      </c>
      <c r="AF7" s="25">
        <v>107.49</v>
      </c>
      <c r="AG7" s="25">
        <v>107.15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4.34</v>
      </c>
      <c r="AO7" s="25">
        <v>4.6900000000000004</v>
      </c>
      <c r="AP7" s="25">
        <v>4.72</v>
      </c>
      <c r="AQ7" s="25">
        <v>5.76</v>
      </c>
      <c r="AR7" s="25">
        <v>4.74</v>
      </c>
      <c r="AS7" s="25">
        <v>1.61</v>
      </c>
      <c r="AT7" s="25">
        <v>313.27999999999997</v>
      </c>
      <c r="AU7" s="25">
        <v>382.51</v>
      </c>
      <c r="AV7" s="25">
        <v>349.78</v>
      </c>
      <c r="AW7" s="25">
        <v>303.7</v>
      </c>
      <c r="AX7" s="25">
        <v>379.31</v>
      </c>
      <c r="AY7" s="25">
        <v>327.77</v>
      </c>
      <c r="AZ7" s="25">
        <v>338.02</v>
      </c>
      <c r="BA7" s="25">
        <v>345.94</v>
      </c>
      <c r="BB7" s="25">
        <v>329.7</v>
      </c>
      <c r="BC7" s="25">
        <v>319.99</v>
      </c>
      <c r="BD7" s="25">
        <v>239.69</v>
      </c>
      <c r="BE7" s="25">
        <v>288.72000000000003</v>
      </c>
      <c r="BF7" s="25">
        <v>289.12</v>
      </c>
      <c r="BG7" s="25">
        <v>294.32</v>
      </c>
      <c r="BH7" s="25">
        <v>299.52</v>
      </c>
      <c r="BI7" s="25">
        <v>297.08999999999997</v>
      </c>
      <c r="BJ7" s="25">
        <v>397.1</v>
      </c>
      <c r="BK7" s="25">
        <v>379.91</v>
      </c>
      <c r="BL7" s="25">
        <v>386.61</v>
      </c>
      <c r="BM7" s="25">
        <v>381.56</v>
      </c>
      <c r="BN7" s="25">
        <v>365.55</v>
      </c>
      <c r="BO7" s="25">
        <v>264.86</v>
      </c>
      <c r="BP7" s="25">
        <v>120.97</v>
      </c>
      <c r="BQ7" s="25">
        <v>121.25</v>
      </c>
      <c r="BR7" s="25">
        <v>119.94</v>
      </c>
      <c r="BS7" s="25">
        <v>114.63</v>
      </c>
      <c r="BT7" s="25">
        <v>113.83</v>
      </c>
      <c r="BU7" s="25">
        <v>95.79</v>
      </c>
      <c r="BV7" s="25">
        <v>98.3</v>
      </c>
      <c r="BW7" s="25">
        <v>93.82</v>
      </c>
      <c r="BX7" s="25">
        <v>95.04</v>
      </c>
      <c r="BY7" s="25">
        <v>95.42</v>
      </c>
      <c r="BZ7" s="25">
        <v>97.59</v>
      </c>
      <c r="CA7" s="25">
        <v>190.79</v>
      </c>
      <c r="CB7" s="25">
        <v>190.6</v>
      </c>
      <c r="CC7" s="25">
        <v>193.39</v>
      </c>
      <c r="CD7" s="25">
        <v>203.26</v>
      </c>
      <c r="CE7" s="25">
        <v>205.54</v>
      </c>
      <c r="CF7" s="25">
        <v>171.13</v>
      </c>
      <c r="CG7" s="25">
        <v>173.7</v>
      </c>
      <c r="CH7" s="25">
        <v>178.94</v>
      </c>
      <c r="CI7" s="25">
        <v>180.19</v>
      </c>
      <c r="CJ7" s="25">
        <v>184.25</v>
      </c>
      <c r="CK7" s="25">
        <v>181.66</v>
      </c>
      <c r="CL7" s="25">
        <v>65.400000000000006</v>
      </c>
      <c r="CM7" s="25">
        <v>64.09</v>
      </c>
      <c r="CN7" s="25">
        <v>63.73</v>
      </c>
      <c r="CO7" s="25">
        <v>64.39</v>
      </c>
      <c r="CP7" s="25">
        <v>64.900000000000006</v>
      </c>
      <c r="CQ7" s="25">
        <v>60.12</v>
      </c>
      <c r="CR7" s="25">
        <v>60.34</v>
      </c>
      <c r="CS7" s="25">
        <v>59.54</v>
      </c>
      <c r="CT7" s="25">
        <v>59.26</v>
      </c>
      <c r="CU7" s="25">
        <v>60.44</v>
      </c>
      <c r="CV7" s="25">
        <v>60.21</v>
      </c>
      <c r="CW7" s="25">
        <v>91.05</v>
      </c>
      <c r="CX7" s="25">
        <v>92.3</v>
      </c>
      <c r="CY7" s="25">
        <v>91.41</v>
      </c>
      <c r="CZ7" s="25">
        <v>89.9</v>
      </c>
      <c r="DA7" s="25">
        <v>90.92</v>
      </c>
      <c r="DB7" s="25">
        <v>84.24</v>
      </c>
      <c r="DC7" s="25">
        <v>84.19</v>
      </c>
      <c r="DD7" s="25">
        <v>83.93</v>
      </c>
      <c r="DE7" s="25">
        <v>83.84</v>
      </c>
      <c r="DF7" s="25">
        <v>83.39</v>
      </c>
      <c r="DG7" s="25">
        <v>89.21</v>
      </c>
      <c r="DH7" s="25">
        <v>46.86</v>
      </c>
      <c r="DI7" s="25">
        <v>47.72</v>
      </c>
      <c r="DJ7" s="25">
        <v>47.51</v>
      </c>
      <c r="DK7" s="25">
        <v>47.72</v>
      </c>
      <c r="DL7" s="25">
        <v>48.7</v>
      </c>
      <c r="DM7" s="25">
        <v>48.83</v>
      </c>
      <c r="DN7" s="25">
        <v>49.96</v>
      </c>
      <c r="DO7" s="25">
        <v>50.82</v>
      </c>
      <c r="DP7" s="25">
        <v>51.82</v>
      </c>
      <c r="DQ7" s="25">
        <v>52.53</v>
      </c>
      <c r="DR7" s="25">
        <v>52.41</v>
      </c>
      <c r="DS7" s="25">
        <v>17.03</v>
      </c>
      <c r="DT7" s="25">
        <v>18.100000000000001</v>
      </c>
      <c r="DU7" s="25">
        <v>17.79</v>
      </c>
      <c r="DV7" s="25">
        <v>18.440000000000001</v>
      </c>
      <c r="DW7" s="25">
        <v>19.88</v>
      </c>
      <c r="DX7" s="25">
        <v>18.18</v>
      </c>
      <c r="DY7" s="25">
        <v>19.32</v>
      </c>
      <c r="DZ7" s="25">
        <v>21.16</v>
      </c>
      <c r="EA7" s="25">
        <v>22.72</v>
      </c>
      <c r="EB7" s="25">
        <v>24.16</v>
      </c>
      <c r="EC7" s="25">
        <v>26.78</v>
      </c>
      <c r="ED7" s="25">
        <v>0.56000000000000005</v>
      </c>
      <c r="EE7" s="25">
        <v>0.56999999999999995</v>
      </c>
      <c r="EF7" s="25">
        <v>0.55000000000000004</v>
      </c>
      <c r="EG7" s="25">
        <v>0.53</v>
      </c>
      <c r="EH7" s="25">
        <v>0.64</v>
      </c>
      <c r="EI7" s="25">
        <v>0.56999999999999995</v>
      </c>
      <c r="EJ7" s="25">
        <v>0.52</v>
      </c>
      <c r="EK7" s="25">
        <v>0.48</v>
      </c>
      <c r="EL7" s="25">
        <v>0.48</v>
      </c>
      <c r="EM7" s="25">
        <v>0.46</v>
      </c>
      <c r="EN7" s="25">
        <v>0.59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108</v>
      </c>
      <c r="E13" t="s">
        <v>107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2026-01-27T08:02:14Z</cp:lastPrinted>
  <dcterms:created xsi:type="dcterms:W3CDTF">2025-12-12T09:11:28Z</dcterms:created>
  <dcterms:modified xsi:type="dcterms:W3CDTF">2026-03-03T05:13:10Z</dcterms:modified>
  <cp:category/>
</cp:coreProperties>
</file>